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60" windowWidth="18255" windowHeight="7755"/>
  </bookViews>
  <sheets>
    <sheet name="Hoja1" sheetId="1" r:id="rId1"/>
  </sheets>
  <definedNames>
    <definedName name="solver_adj" localSheetId="0" hidden="1">Hoja1!$D$5,Hoja1!$B$5,Hoja1!$C$5</definedName>
    <definedName name="solver_cvg" localSheetId="0" hidden="1">0.0001</definedName>
    <definedName name="solver_drv" localSheetId="0" hidden="1">1</definedName>
    <definedName name="solver_eng" localSheetId="0" hidden="1">1</definedName>
    <definedName name="solver_est" localSheetId="0" hidden="1">1</definedName>
    <definedName name="solver_itr" localSheetId="0" hidden="1">2147483647</definedName>
    <definedName name="solver_lhs1" localSheetId="0" hidden="1">Hoja1!$B$8</definedName>
    <definedName name="solver_lhs2" localSheetId="0" hidden="1">Hoja1!$C$8</definedName>
    <definedName name="solver_lhs3" localSheetId="0" hidden="1">Hoja1!$D$8</definedName>
    <definedName name="solver_mip" localSheetId="0" hidden="1">2147483647</definedName>
    <definedName name="solver_mni" localSheetId="0" hidden="1">30</definedName>
    <definedName name="solver_mrt" localSheetId="0" hidden="1">0.075</definedName>
    <definedName name="solver_msl" localSheetId="0" hidden="1">2</definedName>
    <definedName name="solver_neg" localSheetId="0" hidden="1">1</definedName>
    <definedName name="solver_nod" localSheetId="0" hidden="1">2147483647</definedName>
    <definedName name="solver_num" localSheetId="0" hidden="1">3</definedName>
    <definedName name="solver_nwt" localSheetId="0" hidden="1">1</definedName>
    <definedName name="solver_opt" localSheetId="0" hidden="1">Hoja1!$D$8</definedName>
    <definedName name="solver_pre" localSheetId="0" hidden="1">0.000001</definedName>
    <definedName name="solver_rbv" localSheetId="0" hidden="1">1</definedName>
    <definedName name="solver_rel1" localSheetId="0" hidden="1">2</definedName>
    <definedName name="solver_rel2" localSheetId="0" hidden="1">2</definedName>
    <definedName name="solver_rel3" localSheetId="0" hidden="1">2</definedName>
    <definedName name="solver_rhs1" localSheetId="0" hidden="1">Hoja1!$E$8</definedName>
    <definedName name="solver_rhs2" localSheetId="0" hidden="1">Hoja1!$E$8</definedName>
    <definedName name="solver_rhs3" localSheetId="0" hidden="1">Hoja1!$E$8</definedName>
    <definedName name="solver_rlx" localSheetId="0" hidden="1">2</definedName>
    <definedName name="solver_rsd" localSheetId="0" hidden="1">0</definedName>
    <definedName name="solver_scl" localSheetId="0" hidden="1">1</definedName>
    <definedName name="solver_sho" localSheetId="0" hidden="1">2</definedName>
    <definedName name="solver_ssz" localSheetId="0" hidden="1">100</definedName>
    <definedName name="solver_tim" localSheetId="0" hidden="1">2147483647</definedName>
    <definedName name="solver_tol" localSheetId="0" hidden="1">0.01</definedName>
    <definedName name="solver_typ" localSheetId="0" hidden="1">1</definedName>
    <definedName name="solver_val" localSheetId="0" hidden="1">0</definedName>
    <definedName name="solver_ver" localSheetId="0" hidden="1">3</definedName>
  </definedNames>
  <calcPr calcId="145621"/>
</workbook>
</file>

<file path=xl/calcChain.xml><?xml version="1.0" encoding="utf-8"?>
<calcChain xmlns="http://schemas.openxmlformats.org/spreadsheetml/2006/main">
  <c r="E20" i="1" l="1"/>
  <c r="D20" i="1"/>
  <c r="C20" i="1"/>
  <c r="B20" i="1"/>
  <c r="D15" i="1"/>
  <c r="D9" i="1"/>
  <c r="D8" i="1"/>
  <c r="B9" i="1"/>
  <c r="H16" i="1"/>
  <c r="F16" i="1"/>
  <c r="G15" i="1"/>
  <c r="F15" i="1"/>
  <c r="E15" i="1"/>
  <c r="E16" i="1" s="1"/>
  <c r="G16" i="1" s="1"/>
  <c r="D16" i="1"/>
  <c r="C16" i="1"/>
  <c r="C15" i="1"/>
  <c r="B16" i="1"/>
  <c r="B15" i="1"/>
  <c r="E19" i="1"/>
  <c r="D19" i="1"/>
  <c r="C19" i="1"/>
  <c r="B19" i="1"/>
  <c r="C6" i="1"/>
  <c r="C8" i="1" s="1"/>
  <c r="C13" i="1"/>
  <c r="B14" i="1"/>
  <c r="C9" i="1" l="1"/>
  <c r="H15" i="1"/>
  <c r="C14" i="1"/>
  <c r="E14" i="1"/>
  <c r="D14" i="1"/>
  <c r="B13" i="1"/>
  <c r="B8" i="1"/>
  <c r="D13" i="1"/>
  <c r="E13" i="1"/>
  <c r="E8" i="1"/>
  <c r="E9" i="1" s="1"/>
  <c r="F20" i="1" l="1"/>
  <c r="H20" i="1"/>
  <c r="G20" i="1"/>
  <c r="G14" i="1"/>
  <c r="H14" i="1"/>
  <c r="F14" i="1"/>
  <c r="G13" i="1"/>
  <c r="H13" i="1"/>
  <c r="F13" i="1"/>
</calcChain>
</file>

<file path=xl/sharedStrings.xml><?xml version="1.0" encoding="utf-8"?>
<sst xmlns="http://schemas.openxmlformats.org/spreadsheetml/2006/main" count="21" uniqueCount="21">
  <si>
    <t>Area</t>
  </si>
  <si>
    <t>Circular</t>
  </si>
  <si>
    <t>Cuadrada</t>
  </si>
  <si>
    <t>Circ hueca</t>
  </si>
  <si>
    <t>Modulo de torsion</t>
  </si>
  <si>
    <t>Diam o ancho</t>
  </si>
  <si>
    <t>Inercia centroidal</t>
  </si>
  <si>
    <t>Rectangular</t>
  </si>
  <si>
    <t>Cir hueca/cuadrada</t>
  </si>
  <si>
    <t>Cir hueca/circular</t>
  </si>
  <si>
    <t>altura o espesor</t>
  </si>
  <si>
    <t>Cir hueca/rectangular</t>
  </si>
  <si>
    <t>Relaciones</t>
  </si>
  <si>
    <t>Longitud (m)</t>
  </si>
  <si>
    <t>Modulo de Young (MPa)</t>
  </si>
  <si>
    <t>Carga critica de pandeo</t>
  </si>
  <si>
    <t>COMPARACIÓN ENTRE SECCIONES ESTRUCTURALES</t>
  </si>
  <si>
    <t>Modulo elástico</t>
  </si>
  <si>
    <t>Modulo plástico</t>
  </si>
  <si>
    <t>Tipo de sección / Dimensiones</t>
  </si>
  <si>
    <t>Secciones diferentes con area equivalente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</si>
</sst>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0&quot;cm&quot;"/>
    <numFmt numFmtId="165" formatCode="0.00&quot;cm2&quot;"/>
    <numFmt numFmtId="166" formatCode="0.00&quot;cm4&quot;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rgb="FF00B05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>
      <alignment horizontal="right"/>
    </xf>
    <xf numFmtId="165" fontId="0" fillId="0" borderId="0" xfId="0" applyNumberFormat="1"/>
    <xf numFmtId="0" fontId="0" fillId="0" borderId="0" xfId="0" applyAlignment="1">
      <alignment horizontal="center"/>
    </xf>
    <xf numFmtId="0" fontId="0" fillId="0" borderId="1" xfId="0" applyBorder="1" applyAlignment="1">
      <alignment horizontal="right"/>
    </xf>
    <xf numFmtId="164" fontId="0" fillId="0" borderId="1" xfId="0" applyNumberFormat="1" applyBorder="1"/>
    <xf numFmtId="0" fontId="0" fillId="0" borderId="1" xfId="0" applyBorder="1" applyAlignment="1">
      <alignment horizontal="center" wrapText="1"/>
    </xf>
    <xf numFmtId="166" fontId="0" fillId="0" borderId="1" xfId="0" applyNumberFormat="1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0" xfId="0" applyBorder="1" applyAlignment="1">
      <alignment horizontal="right"/>
    </xf>
    <xf numFmtId="165" fontId="0" fillId="0" borderId="0" xfId="0" applyNumberFormat="1" applyBorder="1"/>
    <xf numFmtId="166" fontId="0" fillId="0" borderId="0" xfId="0" applyNumberFormat="1" applyBorder="1"/>
    <xf numFmtId="0" fontId="1" fillId="0" borderId="1" xfId="0" applyFont="1" applyFill="1" applyBorder="1" applyAlignment="1">
      <alignment horizontal="right"/>
    </xf>
    <xf numFmtId="2" fontId="1" fillId="0" borderId="1" xfId="0" applyNumberFormat="1" applyFont="1" applyBorder="1"/>
    <xf numFmtId="0" fontId="1" fillId="0" borderId="0" xfId="0" applyFont="1"/>
    <xf numFmtId="0" fontId="2" fillId="0" borderId="0" xfId="0" applyFont="1"/>
    <xf numFmtId="2" fontId="0" fillId="0" borderId="1" xfId="0" applyNumberFormat="1" applyBorder="1" applyAlignment="1">
      <alignment horizontal="center"/>
    </xf>
    <xf numFmtId="2" fontId="0" fillId="0" borderId="0" xfId="0" applyNumberFormat="1" applyBorder="1" applyAlignment="1">
      <alignment horizontal="center"/>
    </xf>
    <xf numFmtId="2" fontId="0" fillId="0" borderId="2" xfId="0" applyNumberFormat="1" applyBorder="1" applyAlignment="1">
      <alignment horizontal="center"/>
    </xf>
    <xf numFmtId="166" fontId="3" fillId="0" borderId="1" xfId="0" applyNumberFormat="1" applyFont="1" applyBorder="1"/>
    <xf numFmtId="165" fontId="4" fillId="0" borderId="1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0"/>
  <sheetViews>
    <sheetView showGridLines="0" tabSelected="1" workbookViewId="0">
      <selection activeCell="B3" sqref="B3:E3"/>
    </sheetView>
  </sheetViews>
  <sheetFormatPr baseColWidth="10" defaultRowHeight="15" x14ac:dyDescent="0.25"/>
  <cols>
    <col min="1" max="1" width="22.42578125" bestFit="1" customWidth="1"/>
    <col min="4" max="4" width="10.140625" bestFit="1" customWidth="1"/>
    <col min="5" max="5" width="10.42578125" customWidth="1"/>
    <col min="6" max="6" width="18.140625" bestFit="1" customWidth="1"/>
    <col min="7" max="7" width="20.140625" bestFit="1" customWidth="1"/>
    <col min="8" max="8" width="16.5703125" bestFit="1" customWidth="1"/>
  </cols>
  <sheetData>
    <row r="1" spans="1:8" ht="18.75" x14ac:dyDescent="0.3">
      <c r="A1" s="16" t="s">
        <v>16</v>
      </c>
    </row>
    <row r="2" spans="1:8" x14ac:dyDescent="0.25">
      <c r="A2" s="15" t="s">
        <v>20</v>
      </c>
    </row>
    <row r="3" spans="1:8" x14ac:dyDescent="0.25">
      <c r="B3" s="8" t="s">
        <v>19</v>
      </c>
      <c r="C3" s="8"/>
      <c r="D3" s="8"/>
      <c r="E3" s="8"/>
    </row>
    <row r="4" spans="1:8" x14ac:dyDescent="0.25">
      <c r="B4" s="6" t="s">
        <v>2</v>
      </c>
      <c r="C4" s="6" t="s">
        <v>7</v>
      </c>
      <c r="D4" s="6" t="s">
        <v>1</v>
      </c>
      <c r="E4" s="6" t="s">
        <v>3</v>
      </c>
    </row>
    <row r="5" spans="1:8" x14ac:dyDescent="0.25">
      <c r="A5" s="4" t="s">
        <v>5</v>
      </c>
      <c r="B5" s="5">
        <v>5.8785643816741278</v>
      </c>
      <c r="C5" s="5">
        <v>4.1567704358792499</v>
      </c>
      <c r="D5" s="5">
        <v>6.6332495807107996</v>
      </c>
      <c r="E5" s="5">
        <v>12</v>
      </c>
    </row>
    <row r="6" spans="1:8" x14ac:dyDescent="0.25">
      <c r="A6" s="4" t="s">
        <v>10</v>
      </c>
      <c r="B6" s="5"/>
      <c r="C6" s="5">
        <f>2*C5</f>
        <v>8.3135408717584998</v>
      </c>
      <c r="D6" s="5"/>
      <c r="E6" s="5">
        <v>1</v>
      </c>
    </row>
    <row r="7" spans="1:8" x14ac:dyDescent="0.25">
      <c r="A7" s="1"/>
    </row>
    <row r="8" spans="1:8" x14ac:dyDescent="0.25">
      <c r="A8" s="4" t="s">
        <v>0</v>
      </c>
      <c r="B8" s="21">
        <f>B5^2</f>
        <v>34.557519189487721</v>
      </c>
      <c r="C8" s="21">
        <f>C5*C6</f>
        <v>34.557480913199541</v>
      </c>
      <c r="D8" s="21">
        <f>PI()*D5^2/4</f>
        <v>34.557519189487721</v>
      </c>
      <c r="E8" s="21">
        <f>PI()*(E5^2-(E5-2*E6)^2)/4</f>
        <v>34.557519189487721</v>
      </c>
    </row>
    <row r="9" spans="1:8" x14ac:dyDescent="0.25">
      <c r="A9" s="10"/>
      <c r="B9" s="11">
        <f>B5^2</f>
        <v>34.557519189487721</v>
      </c>
      <c r="C9" s="11">
        <f>C5*C6</f>
        <v>34.557480913199541</v>
      </c>
      <c r="D9" s="11">
        <f>D8/2</f>
        <v>17.27875959474386</v>
      </c>
      <c r="E9" s="11">
        <f>E8/2</f>
        <v>17.27875959474386</v>
      </c>
    </row>
    <row r="10" spans="1:8" x14ac:dyDescent="0.25">
      <c r="A10" s="10"/>
      <c r="B10" s="11"/>
      <c r="C10" s="11"/>
      <c r="D10" s="11"/>
      <c r="E10" s="11"/>
    </row>
    <row r="11" spans="1:8" x14ac:dyDescent="0.25">
      <c r="A11" s="1"/>
      <c r="B11" s="2"/>
      <c r="C11" s="2"/>
      <c r="D11" s="2"/>
      <c r="E11" s="2"/>
      <c r="F11" s="8" t="s">
        <v>12</v>
      </c>
      <c r="G11" s="8"/>
      <c r="H11" s="8"/>
    </row>
    <row r="12" spans="1:8" x14ac:dyDescent="0.25">
      <c r="A12" s="1"/>
      <c r="F12" s="9" t="s">
        <v>8</v>
      </c>
      <c r="G12" s="9" t="s">
        <v>11</v>
      </c>
      <c r="H12" s="9" t="s">
        <v>9</v>
      </c>
    </row>
    <row r="13" spans="1:8" x14ac:dyDescent="0.25">
      <c r="A13" s="4" t="s">
        <v>6</v>
      </c>
      <c r="B13" s="7">
        <f>B5^4/12</f>
        <v>99.518511044317677</v>
      </c>
      <c r="C13" s="7">
        <f>C5^4/12</f>
        <v>24.879572647211472</v>
      </c>
      <c r="D13" s="7">
        <f>PI()*D5^4/32</f>
        <v>190.06635554218249</v>
      </c>
      <c r="E13" s="20">
        <f>PI()*(E5^4-(E5-2*E6)^4)/35</f>
        <v>963.66110654114334</v>
      </c>
      <c r="F13" s="17">
        <f>$E13/B13</f>
        <v>9.6832347713884594</v>
      </c>
      <c r="G13" s="17">
        <f>$E13/C13</f>
        <v>38.733024887754716</v>
      </c>
      <c r="H13" s="17">
        <f>$E13/D13</f>
        <v>5.0701298701298692</v>
      </c>
    </row>
    <row r="14" spans="1:8" x14ac:dyDescent="0.25">
      <c r="A14" s="4" t="s">
        <v>4</v>
      </c>
      <c r="B14" s="7">
        <f>0.208*B5*B5^2</f>
        <v>42.254909096679278</v>
      </c>
      <c r="C14" s="7">
        <f>0.208*C5*C6^2</f>
        <v>59.757366239354909</v>
      </c>
      <c r="D14" s="7">
        <f>PI()*D5^3/16</f>
        <v>57.307162418518715</v>
      </c>
      <c r="E14" s="20">
        <f>PI()*E5^3/16*(1-((E5-2*E6)/E5)^4)</f>
        <v>175.66738921322923</v>
      </c>
      <c r="F14" s="17">
        <f>$E14/B14</f>
        <v>4.1573249823186709</v>
      </c>
      <c r="G14" s="17">
        <f>$E14/C14</f>
        <v>2.9396775706212179</v>
      </c>
      <c r="H14" s="17">
        <f>$E14/D14</f>
        <v>3.0653653365405962</v>
      </c>
    </row>
    <row r="15" spans="1:8" x14ac:dyDescent="0.25">
      <c r="A15" s="4" t="s">
        <v>17</v>
      </c>
      <c r="B15" s="7">
        <f>B5*B5^2/6</f>
        <v>33.858100237723782</v>
      </c>
      <c r="C15" s="7">
        <f>C5*C6^2/6</f>
        <v>47.882504999483103</v>
      </c>
      <c r="D15" s="7">
        <f>PI()*(D5/2)^3/4</f>
        <v>28.653581209259357</v>
      </c>
      <c r="E15" s="20">
        <f>PI()*E5^2*E6</f>
        <v>452.38934211693021</v>
      </c>
      <c r="F15" s="17">
        <f>$E15/B15</f>
        <v>13.361332707406017</v>
      </c>
      <c r="G15" s="17">
        <f>$E15/C15</f>
        <v>9.4479046599966683</v>
      </c>
      <c r="H15" s="17">
        <f>$E15/D15</f>
        <v>15.788230406981077</v>
      </c>
    </row>
    <row r="16" spans="1:8" x14ac:dyDescent="0.25">
      <c r="A16" s="4" t="s">
        <v>18</v>
      </c>
      <c r="B16" s="7">
        <f>B5*B5^2/4</f>
        <v>50.78715035658567</v>
      </c>
      <c r="C16" s="7">
        <f>C5*C6^2/4</f>
        <v>71.823757499224655</v>
      </c>
      <c r="D16" s="7">
        <f>4*(D5/2)^3/3</f>
        <v>48.643830258545869</v>
      </c>
      <c r="E16" s="20">
        <f>E15*4/PI()</f>
        <v>576</v>
      </c>
      <c r="F16" s="17">
        <f>$E16/B16</f>
        <v>11.341451448955118</v>
      </c>
      <c r="G16" s="17">
        <f>$E16/C16</f>
        <v>8.0196305519969204</v>
      </c>
      <c r="H16" s="17">
        <f>$E16/D16</f>
        <v>11.841172805235807</v>
      </c>
    </row>
    <row r="17" spans="1:8" x14ac:dyDescent="0.25">
      <c r="A17" s="10"/>
      <c r="B17" s="12"/>
      <c r="C17" s="12"/>
      <c r="D17" s="12"/>
      <c r="E17" s="12"/>
      <c r="F17" s="18"/>
      <c r="G17" s="18"/>
      <c r="H17" s="18"/>
    </row>
    <row r="18" spans="1:8" x14ac:dyDescent="0.25">
      <c r="A18" s="4" t="s">
        <v>13</v>
      </c>
      <c r="B18" s="9">
        <v>1</v>
      </c>
      <c r="C18" s="9">
        <v>1</v>
      </c>
      <c r="D18" s="9">
        <v>1</v>
      </c>
      <c r="E18" s="9">
        <v>1</v>
      </c>
      <c r="F18" s="3"/>
      <c r="G18" s="3"/>
      <c r="H18" s="3"/>
    </row>
    <row r="19" spans="1:8" x14ac:dyDescent="0.25">
      <c r="A19" s="4" t="s">
        <v>14</v>
      </c>
      <c r="B19" s="9">
        <f>20000</f>
        <v>20000</v>
      </c>
      <c r="C19" s="9">
        <f>20000</f>
        <v>20000</v>
      </c>
      <c r="D19" s="9">
        <f>20000</f>
        <v>20000</v>
      </c>
      <c r="E19" s="9">
        <f>20000</f>
        <v>20000</v>
      </c>
      <c r="F19" s="3"/>
      <c r="G19" s="3"/>
      <c r="H19" s="3"/>
    </row>
    <row r="20" spans="1:8" x14ac:dyDescent="0.25">
      <c r="A20" s="13" t="s">
        <v>15</v>
      </c>
      <c r="B20" s="14">
        <f>B19*(B13/100^4)*PI()^2/B18^2*1000*10/1000</f>
        <v>1.9644166691857154</v>
      </c>
      <c r="C20" s="14">
        <f t="shared" ref="C20:E20" si="0">C19*(C13/100^4)*PI()^2/C18^2*1000*10/1000</f>
        <v>0.49110307939228154</v>
      </c>
      <c r="D20" s="14">
        <f t="shared" si="0"/>
        <v>3.7517594783162775</v>
      </c>
      <c r="E20" s="14">
        <f t="shared" si="0"/>
        <v>19.02190779655422</v>
      </c>
      <c r="F20" s="19">
        <f>$E20/B20</f>
        <v>9.6832347713884594</v>
      </c>
      <c r="G20" s="17">
        <f>$E20/C20</f>
        <v>38.733024887754716</v>
      </c>
      <c r="H20" s="17">
        <f>$E20/D20</f>
        <v>5.0701298701298709</v>
      </c>
    </row>
  </sheetData>
  <mergeCells count="2">
    <mergeCell ref="F11:H11"/>
    <mergeCell ref="B3:E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Usuario-pc</dc:creator>
  <cp:lastModifiedBy>Usuario-pc</cp:lastModifiedBy>
  <dcterms:created xsi:type="dcterms:W3CDTF">2014-10-22T21:32:43Z</dcterms:created>
  <dcterms:modified xsi:type="dcterms:W3CDTF">2014-10-22T22:43:02Z</dcterms:modified>
</cp:coreProperties>
</file>